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2160" windowWidth="18900" windowHeight="1105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Titles" localSheetId="0">List1!$1:$2</definedName>
    <definedName name="UON">[1]Sheet2!$C$1:$C$3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D4" i="1"/>
  <c r="D10" i="1"/>
  <c r="D19" i="1"/>
  <c r="D78" i="1"/>
  <c r="D63" i="1"/>
  <c r="D72" i="1"/>
  <c r="D61" i="1" l="1"/>
  <c r="D58" i="1"/>
  <c r="D53" i="1"/>
  <c r="D55" i="1"/>
  <c r="D5" i="1"/>
  <c r="E5" i="1"/>
  <c r="D11" i="1"/>
  <c r="D7" i="1"/>
  <c r="E78" i="1"/>
  <c r="E81" i="1"/>
  <c r="E75" i="1"/>
  <c r="E76" i="1"/>
  <c r="E72" i="1"/>
  <c r="E71" i="1" s="1"/>
  <c r="E63" i="1"/>
  <c r="E36" i="1"/>
  <c r="E10" i="1"/>
  <c r="E19" i="1"/>
  <c r="E47" i="1" l="1"/>
  <c r="E44" i="1"/>
  <c r="E11" i="1"/>
  <c r="E30" i="1" l="1"/>
  <c r="E26" i="1"/>
  <c r="E37" i="1" l="1"/>
  <c r="E61" i="1"/>
  <c r="D37" i="1"/>
  <c r="D44" i="1"/>
  <c r="D26" i="1" l="1"/>
  <c r="D30" i="1"/>
  <c r="D34" i="1"/>
  <c r="D41" i="1"/>
  <c r="D47" i="1"/>
  <c r="E69" i="1"/>
  <c r="D36" i="1" l="1"/>
  <c r="E53" i="1"/>
  <c r="E64" i="1" l="1"/>
  <c r="E58" i="1"/>
  <c r="E55" i="1"/>
  <c r="E41" i="1"/>
</calcChain>
</file>

<file path=xl/sharedStrings.xml><?xml version="1.0" encoding="utf-8"?>
<sst xmlns="http://schemas.openxmlformats.org/spreadsheetml/2006/main" count="313" uniqueCount="208">
  <si>
    <t>Pozicija financijskog plana</t>
  </si>
  <si>
    <t>Brojčana oznaka predmeta nabave iz Jedinstvenog rječnika javne nabave (CPV)</t>
  </si>
  <si>
    <t>Procijenjena vrijednost nabave (u kunama)</t>
  </si>
  <si>
    <t>Vrsta postupka (uključujući i jednostavnu nabavu)</t>
  </si>
  <si>
    <t>Sklapa se Ugovor/okvirni sporazum/narudžbenica?</t>
  </si>
  <si>
    <t>Planirani početak postupka</t>
  </si>
  <si>
    <t>Planirano trajanje ugovora ili okvirnog sporazuma</t>
  </si>
  <si>
    <t>Napomena</t>
  </si>
  <si>
    <t xml:space="preserve">Predmet nabave </t>
  </si>
  <si>
    <t>Planirana sredstva                  (s PDV-om)</t>
  </si>
  <si>
    <t>UKUPNO</t>
  </si>
  <si>
    <t>32</t>
  </si>
  <si>
    <t>MATERIJALNI RASHODI</t>
  </si>
  <si>
    <t>321</t>
  </si>
  <si>
    <t>NAKNADE TROŠKOVA ZAPOSLENICIMA</t>
  </si>
  <si>
    <t>3213</t>
  </si>
  <si>
    <t>Stručno usavršavanje zaposlenika</t>
  </si>
  <si>
    <t>32131</t>
  </si>
  <si>
    <t>Seminari, savjetovanjai simpoziji</t>
  </si>
  <si>
    <t>55100000-1</t>
  </si>
  <si>
    <t>32132</t>
  </si>
  <si>
    <t>Tečajevi i stručni ispiti</t>
  </si>
  <si>
    <t>80000000-4</t>
  </si>
  <si>
    <t>322</t>
  </si>
  <si>
    <t>RASHODI ZA MATERIJAL I ENERGIJU</t>
  </si>
  <si>
    <t>3221</t>
  </si>
  <si>
    <t>Uredski materijal i ostali materijalni rashodi</t>
  </si>
  <si>
    <t>32211</t>
  </si>
  <si>
    <t xml:space="preserve">Uredski materijal  </t>
  </si>
  <si>
    <t>30190000-7</t>
  </si>
  <si>
    <t>Fotokopirni papir</t>
  </si>
  <si>
    <t>30197643-5</t>
  </si>
  <si>
    <t>32212</t>
  </si>
  <si>
    <t>Literatura</t>
  </si>
  <si>
    <t>22000000-0</t>
  </si>
  <si>
    <t>32214</t>
  </si>
  <si>
    <t>Materijal i sredstva za čišćenje i održavanje</t>
  </si>
  <si>
    <t>39830000-9</t>
  </si>
  <si>
    <t>32219</t>
  </si>
  <si>
    <t>Ostali materijal za potrebe redovitog poslovanja</t>
  </si>
  <si>
    <t>22400000-4</t>
  </si>
  <si>
    <t>3222</t>
  </si>
  <si>
    <t>Materijal i sirovine</t>
  </si>
  <si>
    <t>32224</t>
  </si>
  <si>
    <t>Namirnice</t>
  </si>
  <si>
    <t>Mlijeko i mliječni proizvodi</t>
  </si>
  <si>
    <t>Kruh, krušni proizvodi, svježa peciva i kolači</t>
  </si>
  <si>
    <t>Voće, povrće i srodni proizvodi</t>
  </si>
  <si>
    <t xml:space="preserve">15300000-1 </t>
  </si>
  <si>
    <t>Proizvodi životinjskog podrijetla, meso i mesni proizvodi</t>
  </si>
  <si>
    <t xml:space="preserve">15100000-9 </t>
  </si>
  <si>
    <t>Ostali prehrambeni proizvodi</t>
  </si>
  <si>
    <t xml:space="preserve">15800000-6 </t>
  </si>
  <si>
    <t>3223</t>
  </si>
  <si>
    <t>Energija</t>
  </si>
  <si>
    <t>32231</t>
  </si>
  <si>
    <t>Električna energija</t>
  </si>
  <si>
    <t>Loživo ulje</t>
  </si>
  <si>
    <t>09135100-5</t>
  </si>
  <si>
    <t>3224</t>
  </si>
  <si>
    <t>Materijal i dijelovi za 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</si>
  <si>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</si>
  <si>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</si>
  <si>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</si>
  <si>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</si>
  <si>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45259000-7</t>
  </si>
  <si>
    <t>3225</t>
  </si>
  <si>
    <t>Sitni inventar i autogume</t>
  </si>
  <si>
    <t>32251</t>
  </si>
  <si>
    <t xml:space="preserve">Sitni inventar </t>
  </si>
  <si>
    <t>323</t>
  </si>
  <si>
    <t>RASHODI ZA USLUGE</t>
  </si>
  <si>
    <t>3231</t>
  </si>
  <si>
    <t>Usluge telefona, pošte i prijevoza</t>
  </si>
  <si>
    <t>32311</t>
  </si>
  <si>
    <t>Usluge telefona</t>
  </si>
  <si>
    <t>64210000-1</t>
  </si>
  <si>
    <t>Poštarina</t>
  </si>
  <si>
    <t>64110000-0</t>
  </si>
  <si>
    <t>3232</t>
  </si>
  <si>
    <t>Usluge tekućeg i investicijskog održavanja</t>
  </si>
  <si>
    <t>32321</t>
  </si>
  <si>
    <t>Usluge tekućeg i investicijskog održavanja građevinskih objekata</t>
  </si>
  <si>
    <t>45262600-7</t>
  </si>
  <si>
    <t>32322</t>
  </si>
  <si>
    <t>Usluge tekućeg i investicijskog održavanja postrojenja i opreme</t>
  </si>
  <si>
    <t>50530000-9</t>
  </si>
  <si>
    <t>3233</t>
  </si>
  <si>
    <t>Usluge promidžbe i informiranja</t>
  </si>
  <si>
    <t>32331</t>
  </si>
  <si>
    <t>Elektronski mediji</t>
  </si>
  <si>
    <t>64228000-0</t>
  </si>
  <si>
    <t>32332</t>
  </si>
  <si>
    <t>Tisak</t>
  </si>
  <si>
    <t>22458000-5</t>
  </si>
  <si>
    <t>3234</t>
  </si>
  <si>
    <t>Komunalne usluge</t>
  </si>
  <si>
    <t>32341</t>
  </si>
  <si>
    <t>Opskrba pitkom vodom</t>
  </si>
  <si>
    <t>65100000-4</t>
  </si>
  <si>
    <t>32342</t>
  </si>
  <si>
    <t>Iznošenje i odvoz smeća</t>
  </si>
  <si>
    <t>90511300-5</t>
  </si>
  <si>
    <t>32343</t>
  </si>
  <si>
    <t>Deratizacija i dezinsekcija</t>
  </si>
  <si>
    <t>90923000-3</t>
  </si>
  <si>
    <t>32344</t>
  </si>
  <si>
    <t>Dimnjačarske i ekološke usluge</t>
  </si>
  <si>
    <t>90915000-4</t>
  </si>
  <si>
    <t>32349</t>
  </si>
  <si>
    <t>Ostale komunalne usluge</t>
  </si>
  <si>
    <t>65000000-3</t>
  </si>
  <si>
    <t>3236</t>
  </si>
  <si>
    <t>Zdravstvene i veterinarske usluge</t>
  </si>
  <si>
    <t>32361</t>
  </si>
  <si>
    <t>Obvezni i preventivni zdravstveni pregledi</t>
  </si>
  <si>
    <t>85100000-0</t>
  </si>
  <si>
    <t>32363</t>
  </si>
  <si>
    <t>Labaratorijske usluge</t>
  </si>
  <si>
    <t>85148000-8</t>
  </si>
  <si>
    <t>3238</t>
  </si>
  <si>
    <t>Računalne usluge</t>
  </si>
  <si>
    <t>32381</t>
  </si>
  <si>
    <t>Usluge ažuriranja računalnih baza</t>
  </si>
  <si>
    <t>50300000-8</t>
  </si>
  <si>
    <t>3239</t>
  </si>
  <si>
    <t>Ostale usluge</t>
  </si>
  <si>
    <t>32399</t>
  </si>
  <si>
    <t>Ostale nespomenute usluge</t>
  </si>
  <si>
    <t>329</t>
  </si>
  <si>
    <t>OSTAL NESPOMENUTI RASHODI POSLOVANJA</t>
  </si>
  <si>
    <t>3292</t>
  </si>
  <si>
    <t>Premije osiguranja</t>
  </si>
  <si>
    <t>32922</t>
  </si>
  <si>
    <t>Premije osiguranja imovine</t>
  </si>
  <si>
    <t>66515200-5</t>
  </si>
  <si>
    <t>3294</t>
  </si>
  <si>
    <t>Članarine</t>
  </si>
  <si>
    <t>32941</t>
  </si>
  <si>
    <t>Tuzemne članarine</t>
  </si>
  <si>
    <t>8052000-5</t>
  </si>
  <si>
    <t>3299</t>
  </si>
  <si>
    <t>Ostali nespomenuti rashodi poslovanja</t>
  </si>
  <si>
    <t>32999</t>
  </si>
  <si>
    <t>92312100-2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</si>
  <si>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</si>
  <si>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</si>
  <si>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</si>
  <si>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</si>
  <si>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</si>
  <si>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</si>
  <si>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66110000-4</t>
  </si>
  <si>
    <t>42</t>
  </si>
  <si>
    <t>RASHODI ZA NABAVU PROIZVEDENE DUGOTRAJNE IMOVINE</t>
  </si>
  <si>
    <t>421</t>
  </si>
  <si>
    <t>Poslovni objekti</t>
  </si>
  <si>
    <t>4212</t>
  </si>
  <si>
    <t>422</t>
  </si>
  <si>
    <t>Postrojenja i oprema</t>
  </si>
  <si>
    <t>4221</t>
  </si>
  <si>
    <t>Uredska oprema i namještaj</t>
  </si>
  <si>
    <t xml:space="preserve">39150000-8 </t>
  </si>
  <si>
    <t>4227</t>
  </si>
  <si>
    <t>Uređaji, strojevi i oprema za ostale namjene</t>
  </si>
  <si>
    <t>4241</t>
  </si>
  <si>
    <t>Knjige</t>
  </si>
  <si>
    <t xml:space="preserve">22113000-5 </t>
  </si>
  <si>
    <t>424</t>
  </si>
  <si>
    <t>Postupak jednostavne nabave</t>
  </si>
  <si>
    <t>Otvoreni postupak</t>
  </si>
  <si>
    <t>Narudžbenica</t>
  </si>
  <si>
    <t>Ugovor</t>
  </si>
  <si>
    <t>Okvirni sporazum</t>
  </si>
  <si>
    <t>15511000-3     15500000-3</t>
  </si>
  <si>
    <t xml:space="preserve">15811100-7     15811000-6 </t>
  </si>
  <si>
    <t>Toner</t>
  </si>
  <si>
    <t>32216</t>
  </si>
  <si>
    <t>Materijal za higijenske potrebe i njegu</t>
  </si>
  <si>
    <t>30125110-5</t>
  </si>
  <si>
    <t>33760000-5</t>
  </si>
  <si>
    <t>32234</t>
  </si>
  <si>
    <t>Motorni benzin i dizel gorivo</t>
  </si>
  <si>
    <t>09132000-3</t>
  </si>
  <si>
    <t>32244</t>
  </si>
  <si>
    <t>Ostali materijal i dijelovi za tekuće i investicijsko održavanje</t>
  </si>
  <si>
    <t>3235</t>
  </si>
  <si>
    <t>Zakupnine i najamnine</t>
  </si>
  <si>
    <t>32353</t>
  </si>
  <si>
    <t>Zakupnine i najamnine za opremu</t>
  </si>
  <si>
    <t>32389</t>
  </si>
  <si>
    <t>Ostale računalne usluge</t>
  </si>
  <si>
    <t>3293</t>
  </si>
  <si>
    <t>Reprezentacija</t>
  </si>
  <si>
    <t>Službena putovanja</t>
  </si>
  <si>
    <t>3433</t>
  </si>
  <si>
    <t>Zatezne kamate</t>
  </si>
  <si>
    <t>98390000-3</t>
  </si>
  <si>
    <t>Usluge prijevoza</t>
  </si>
  <si>
    <t>39162100-6</t>
  </si>
  <si>
    <t>45214210-5</t>
  </si>
  <si>
    <t>50312000-5</t>
  </si>
  <si>
    <t>60000000-8</t>
  </si>
  <si>
    <t>Naknade građanima i kućanstvima iz proračuna</t>
  </si>
  <si>
    <t>Ostale naknade građanima i kućanstvima iz proračuna</t>
  </si>
  <si>
    <t>Naknade građanima i kućanstvima u naravi</t>
  </si>
  <si>
    <t>PLAN NABAVE ZA 2021. GODINU - OŠ BANA JOSIPA JELAČIĆA</t>
  </si>
  <si>
    <t>U Zagrebu, 23.12.2020.</t>
  </si>
  <si>
    <t>09310000-5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</si>
</sst>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49" fontId="3" fillId="0" borderId="1" xfId="1" applyNumberForma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2" xfId="0" applyFont="1" applyBorder="1"/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3" fillId="0" borderId="1" xfId="1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1" applyAlignment="1">
      <alignment horizontal="left"/>
    </xf>
    <xf numFmtId="49" fontId="3" fillId="0" borderId="1" xfId="1" applyNumberForma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0" fontId="3" fillId="0" borderId="1" xfId="1" applyNumberForma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NabaveO&#3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D88"/>
  <sheetViews>
    <sheetView tabSelected="1" workbookViewId="0">
      <selection activeCell="G41" sqref="G41"/>
    </sheetView>
  </sheetViews>
  <sheetFormatPr defaultColWidth="15.7109375" defaultRowHeight="15" x14ac:dyDescent="0.25"/>
  <cols>
    <col min="1" max="1" width="11.5703125" bestFit="1" customWidth="1"/>
    <col min="2" max="2" width="35.85546875" bestFit="1" customWidth="1"/>
    <col min="3" max="3" width="12.7109375" bestFit="1" customWidth="1"/>
    <col min="4" max="4" width="12.140625" bestFit="1" customWidth="1"/>
    <col min="5" max="5" width="11.7109375" bestFit="1" customWidth="1"/>
    <col min="6" max="6" width="28" bestFit="1" customWidth="1"/>
    <col min="7" max="7" width="16.5703125" customWidth="1"/>
    <col min="8" max="8" width="9.140625" bestFit="1" customWidth="1"/>
    <col min="9" max="9" width="10.5703125" bestFit="1" customWidth="1"/>
    <col min="10" max="10" width="10.7109375" bestFit="1" customWidth="1"/>
    <col min="11" max="289" width="15.7109375" style="10"/>
  </cols>
  <sheetData>
    <row r="1" spans="1:290" ht="21" x14ac:dyDescent="0.35">
      <c r="A1" s="31" t="s">
        <v>205</v>
      </c>
      <c r="B1" s="31"/>
      <c r="C1" s="31"/>
      <c r="D1" s="31"/>
      <c r="E1" s="31"/>
      <c r="F1" s="31"/>
      <c r="G1" s="31"/>
      <c r="H1" s="31"/>
      <c r="I1" s="31"/>
    </row>
    <row r="2" spans="1:290" s="5" customFormat="1" ht="120" x14ac:dyDescent="0.25">
      <c r="A2" s="11" t="s">
        <v>0</v>
      </c>
      <c r="B2" s="11" t="s">
        <v>8</v>
      </c>
      <c r="C2" s="11" t="s">
        <v>1</v>
      </c>
      <c r="D2" s="11" t="s">
        <v>2</v>
      </c>
      <c r="E2" s="11" t="s">
        <v>9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7"/>
    </row>
    <row r="3" spans="1:290" s="12" customFormat="1" x14ac:dyDescent="0.25">
      <c r="A3" s="13"/>
      <c r="B3" s="14" t="s">
        <v>10</v>
      </c>
      <c r="C3" s="13"/>
      <c r="D3" s="17"/>
      <c r="E3" s="17"/>
      <c r="F3" s="24"/>
      <c r="G3" s="2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6"/>
    </row>
    <row r="4" spans="1:290" s="12" customFormat="1" x14ac:dyDescent="0.25">
      <c r="A4" s="3" t="s">
        <v>11</v>
      </c>
      <c r="B4" s="3" t="s">
        <v>12</v>
      </c>
      <c r="C4" s="3"/>
      <c r="D4" s="17">
        <f>(D5+D10+D36+D63)</f>
        <v>993458.84</v>
      </c>
      <c r="E4" s="18">
        <f>(E5+E10+E36++E63)</f>
        <v>1264000</v>
      </c>
      <c r="F4" s="23"/>
      <c r="G4" s="2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6"/>
    </row>
    <row r="5" spans="1:290" s="12" customFormat="1" x14ac:dyDescent="0.25">
      <c r="A5" s="3" t="s">
        <v>13</v>
      </c>
      <c r="B5" s="3" t="s">
        <v>14</v>
      </c>
      <c r="C5" s="3"/>
      <c r="D5" s="17">
        <f>(D6+D7)</f>
        <v>16000</v>
      </c>
      <c r="E5" s="18">
        <f>(E6+E7)</f>
        <v>20000</v>
      </c>
      <c r="F5" s="23"/>
      <c r="G5" s="26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6"/>
    </row>
    <row r="6" spans="1:290" s="12" customFormat="1" x14ac:dyDescent="0.25">
      <c r="A6" s="30">
        <v>3211</v>
      </c>
      <c r="B6" s="3" t="s">
        <v>193</v>
      </c>
      <c r="C6" s="3"/>
      <c r="D6" s="17">
        <v>12000</v>
      </c>
      <c r="E6" s="18">
        <v>15000</v>
      </c>
      <c r="F6" s="23"/>
      <c r="G6" s="26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6"/>
    </row>
    <row r="7" spans="1:290" s="12" customFormat="1" x14ac:dyDescent="0.25">
      <c r="A7" s="3" t="s">
        <v>15</v>
      </c>
      <c r="B7" s="3" t="s">
        <v>16</v>
      </c>
      <c r="C7" s="3"/>
      <c r="D7" s="17">
        <f>(D8+D9)</f>
        <v>4000</v>
      </c>
      <c r="E7" s="18">
        <v>5000</v>
      </c>
      <c r="F7" s="23"/>
      <c r="G7" s="26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6"/>
    </row>
    <row r="8" spans="1:290" s="1" customFormat="1" x14ac:dyDescent="0.25">
      <c r="A8" s="2" t="s">
        <v>17</v>
      </c>
      <c r="B8" s="2" t="s">
        <v>18</v>
      </c>
      <c r="C8" s="2" t="s">
        <v>19</v>
      </c>
      <c r="D8" s="19">
        <v>2124</v>
      </c>
      <c r="E8" s="20">
        <v>2655</v>
      </c>
      <c r="F8" s="23" t="s">
        <v>168</v>
      </c>
      <c r="G8" s="26" t="s">
        <v>170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8"/>
    </row>
    <row r="9" spans="1:290" s="1" customFormat="1" x14ac:dyDescent="0.25">
      <c r="A9" s="2" t="s">
        <v>20</v>
      </c>
      <c r="B9" s="2" t="s">
        <v>21</v>
      </c>
      <c r="C9" s="2" t="s">
        <v>22</v>
      </c>
      <c r="D9" s="19">
        <v>1876</v>
      </c>
      <c r="E9" s="20">
        <v>2345</v>
      </c>
      <c r="F9" s="23" t="s">
        <v>168</v>
      </c>
      <c r="G9" s="26" t="s">
        <v>170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8"/>
    </row>
    <row r="10" spans="1:290" s="12" customFormat="1" x14ac:dyDescent="0.25">
      <c r="A10" s="3" t="s">
        <v>23</v>
      </c>
      <c r="B10" s="3" t="s">
        <v>24</v>
      </c>
      <c r="C10" s="3"/>
      <c r="D10" s="17">
        <f>(D11+D19+D26+D30+D34)</f>
        <v>620908.43999999994</v>
      </c>
      <c r="E10" s="18">
        <f>(E11+E19+E26+E30+E34)</f>
        <v>737000</v>
      </c>
      <c r="F10" s="23"/>
      <c r="G10" s="2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6"/>
    </row>
    <row r="11" spans="1:290" s="12" customFormat="1" ht="30" x14ac:dyDescent="0.25">
      <c r="A11" s="3" t="s">
        <v>25</v>
      </c>
      <c r="B11" s="3" t="s">
        <v>26</v>
      </c>
      <c r="C11" s="3"/>
      <c r="D11" s="17">
        <f>(D12+D13+D14+D15+D16+D17+D18)</f>
        <v>43201.58</v>
      </c>
      <c r="E11" s="18">
        <f>(E12+E13+E14+E15+E16+E17+E18)</f>
        <v>54000</v>
      </c>
      <c r="F11" s="23"/>
      <c r="G11" s="2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6"/>
    </row>
    <row r="12" spans="1:290" s="1" customFormat="1" x14ac:dyDescent="0.25">
      <c r="A12" s="2" t="s">
        <v>27</v>
      </c>
      <c r="B12" s="2" t="s">
        <v>28</v>
      </c>
      <c r="C12" s="2" t="s">
        <v>29</v>
      </c>
      <c r="D12" s="19">
        <v>10193.6</v>
      </c>
      <c r="E12" s="20">
        <v>12742</v>
      </c>
      <c r="F12" s="23" t="s">
        <v>168</v>
      </c>
      <c r="G12" s="26" t="s">
        <v>170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8"/>
    </row>
    <row r="13" spans="1:290" s="1" customFormat="1" x14ac:dyDescent="0.25">
      <c r="A13" s="23">
        <v>32211</v>
      </c>
      <c r="B13" s="2" t="s">
        <v>30</v>
      </c>
      <c r="C13" s="2" t="s">
        <v>31</v>
      </c>
      <c r="D13" s="19">
        <v>5466.6</v>
      </c>
      <c r="E13" s="20">
        <v>6832</v>
      </c>
      <c r="F13" s="23" t="s">
        <v>168</v>
      </c>
      <c r="G13" s="26" t="s">
        <v>170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8"/>
    </row>
    <row r="14" spans="1:290" s="1" customFormat="1" ht="30" customHeight="1" x14ac:dyDescent="0.25">
      <c r="A14" s="23">
        <v>32211</v>
      </c>
      <c r="B14" s="23" t="s">
        <v>175</v>
      </c>
      <c r="C14" s="23" t="s">
        <v>178</v>
      </c>
      <c r="D14" s="19">
        <v>400</v>
      </c>
      <c r="E14" s="20">
        <v>500</v>
      </c>
      <c r="F14" s="23" t="s">
        <v>168</v>
      </c>
      <c r="G14" s="26" t="s">
        <v>170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8"/>
    </row>
    <row r="15" spans="1:290" s="1" customFormat="1" x14ac:dyDescent="0.25">
      <c r="A15" s="2" t="s">
        <v>32</v>
      </c>
      <c r="B15" s="2" t="s">
        <v>33</v>
      </c>
      <c r="C15" s="2" t="s">
        <v>34</v>
      </c>
      <c r="D15" s="19">
        <v>2400</v>
      </c>
      <c r="E15" s="20">
        <v>3000</v>
      </c>
      <c r="F15" s="23" t="s">
        <v>168</v>
      </c>
      <c r="G15" s="26" t="s">
        <v>170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8"/>
    </row>
    <row r="16" spans="1:290" s="1" customFormat="1" ht="30" x14ac:dyDescent="0.25">
      <c r="A16" s="2" t="s">
        <v>35</v>
      </c>
      <c r="B16" s="2" t="s">
        <v>36</v>
      </c>
      <c r="C16" s="2" t="s">
        <v>37</v>
      </c>
      <c r="D16" s="19">
        <v>10593.6</v>
      </c>
      <c r="E16" s="20">
        <v>13242</v>
      </c>
      <c r="F16" s="23" t="s">
        <v>168</v>
      </c>
      <c r="G16" s="26" t="s">
        <v>171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8"/>
    </row>
    <row r="17" spans="1:290" s="1" customFormat="1" ht="28.5" customHeight="1" x14ac:dyDescent="0.25">
      <c r="A17" s="23" t="s">
        <v>176</v>
      </c>
      <c r="B17" s="23" t="s">
        <v>177</v>
      </c>
      <c r="C17" s="23" t="s">
        <v>179</v>
      </c>
      <c r="D17" s="19">
        <v>11180.58</v>
      </c>
      <c r="E17" s="20">
        <v>13975</v>
      </c>
      <c r="F17" s="23" t="s">
        <v>168</v>
      </c>
      <c r="G17" s="26" t="s">
        <v>171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8"/>
    </row>
    <row r="18" spans="1:290" s="1" customFormat="1" ht="30" x14ac:dyDescent="0.25">
      <c r="A18" s="2" t="s">
        <v>38</v>
      </c>
      <c r="B18" s="2" t="s">
        <v>39</v>
      </c>
      <c r="C18" s="2" t="s">
        <v>40</v>
      </c>
      <c r="D18" s="19">
        <v>2967.2</v>
      </c>
      <c r="E18" s="20">
        <v>3709</v>
      </c>
      <c r="F18" s="23" t="s">
        <v>168</v>
      </c>
      <c r="G18" s="26" t="s">
        <v>170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8"/>
    </row>
    <row r="19" spans="1:290" s="12" customFormat="1" x14ac:dyDescent="0.25">
      <c r="A19" s="3" t="s">
        <v>41</v>
      </c>
      <c r="B19" s="3" t="s">
        <v>42</v>
      </c>
      <c r="C19" s="3"/>
      <c r="D19" s="17">
        <f>(D20+D21+D22+D23+D24+D25)</f>
        <v>334241.86</v>
      </c>
      <c r="E19" s="18">
        <f>(E21+E20+E22+E23+E24+E25)</f>
        <v>389000</v>
      </c>
      <c r="F19" s="23"/>
      <c r="G19" s="2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6"/>
    </row>
    <row r="20" spans="1:290" s="1" customFormat="1" x14ac:dyDescent="0.25">
      <c r="A20" s="2" t="s">
        <v>43</v>
      </c>
      <c r="B20" s="2" t="s">
        <v>44</v>
      </c>
      <c r="C20" s="6"/>
      <c r="D20" s="19">
        <v>42721.599999999999</v>
      </c>
      <c r="E20" s="20">
        <v>53402</v>
      </c>
      <c r="F20" s="22"/>
      <c r="G20" s="2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8"/>
    </row>
    <row r="21" spans="1:290" s="1" customFormat="1" ht="30" x14ac:dyDescent="0.25">
      <c r="A21" s="23" t="s">
        <v>43</v>
      </c>
      <c r="B21" s="2" t="s">
        <v>45</v>
      </c>
      <c r="C21" s="2" t="s">
        <v>173</v>
      </c>
      <c r="D21" s="19">
        <v>55250</v>
      </c>
      <c r="E21" s="20">
        <v>65000</v>
      </c>
      <c r="F21" s="23" t="s">
        <v>169</v>
      </c>
      <c r="G21" s="26" t="s">
        <v>172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8"/>
    </row>
    <row r="22" spans="1:290" s="1" customFormat="1" ht="30" x14ac:dyDescent="0.25">
      <c r="A22" s="23" t="s">
        <v>43</v>
      </c>
      <c r="B22" s="2" t="s">
        <v>46</v>
      </c>
      <c r="C22" s="2" t="s">
        <v>174</v>
      </c>
      <c r="D22" s="19">
        <v>47500</v>
      </c>
      <c r="E22" s="20">
        <v>50000</v>
      </c>
      <c r="F22" s="23" t="s">
        <v>168</v>
      </c>
      <c r="G22" s="26" t="s">
        <v>171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8"/>
    </row>
    <row r="23" spans="1:290" s="1" customFormat="1" x14ac:dyDescent="0.25">
      <c r="A23" s="23" t="s">
        <v>43</v>
      </c>
      <c r="B23" s="2" t="s">
        <v>47</v>
      </c>
      <c r="C23" s="2" t="s">
        <v>48</v>
      </c>
      <c r="D23" s="19">
        <v>82650</v>
      </c>
      <c r="E23" s="20">
        <v>95000</v>
      </c>
      <c r="F23" s="23" t="s">
        <v>168</v>
      </c>
      <c r="G23" s="26" t="s">
        <v>171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8"/>
    </row>
    <row r="24" spans="1:290" s="1" customFormat="1" ht="30" x14ac:dyDescent="0.25">
      <c r="A24" s="23" t="s">
        <v>43</v>
      </c>
      <c r="B24" s="2" t="s">
        <v>49</v>
      </c>
      <c r="C24" s="2" t="s">
        <v>50</v>
      </c>
      <c r="D24" s="19">
        <v>70120.259999999995</v>
      </c>
      <c r="E24" s="20">
        <v>80598</v>
      </c>
      <c r="F24" s="23" t="s">
        <v>168</v>
      </c>
      <c r="G24" s="26" t="s">
        <v>171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8"/>
    </row>
    <row r="25" spans="1:290" s="1" customFormat="1" x14ac:dyDescent="0.25">
      <c r="A25" s="23" t="s">
        <v>43</v>
      </c>
      <c r="B25" s="2" t="s">
        <v>51</v>
      </c>
      <c r="C25" s="2" t="s">
        <v>52</v>
      </c>
      <c r="D25" s="19">
        <v>36000</v>
      </c>
      <c r="E25" s="20">
        <v>45000</v>
      </c>
      <c r="F25" s="23" t="s">
        <v>168</v>
      </c>
      <c r="G25" s="26" t="s">
        <v>170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8"/>
    </row>
    <row r="26" spans="1:290" s="12" customFormat="1" x14ac:dyDescent="0.25">
      <c r="A26" s="3" t="s">
        <v>53</v>
      </c>
      <c r="B26" s="3" t="s">
        <v>54</v>
      </c>
      <c r="C26" s="3"/>
      <c r="D26" s="17">
        <f>D27+D29+D28</f>
        <v>220015</v>
      </c>
      <c r="E26" s="18">
        <f>(E27+E28+E29)</f>
        <v>265000</v>
      </c>
      <c r="F26" s="23"/>
      <c r="G26" s="26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6"/>
    </row>
    <row r="27" spans="1:290" s="1" customFormat="1" x14ac:dyDescent="0.25">
      <c r="A27" s="2" t="s">
        <v>55</v>
      </c>
      <c r="B27" s="2" t="s">
        <v>56</v>
      </c>
      <c r="C27" s="2" t="s">
        <v>207</v>
      </c>
      <c r="D27" s="19">
        <v>99615</v>
      </c>
      <c r="E27" s="20">
        <v>114500</v>
      </c>
      <c r="F27" s="23" t="s">
        <v>169</v>
      </c>
      <c r="G27" s="26" t="s">
        <v>172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8"/>
    </row>
    <row r="28" spans="1:290" s="1" customFormat="1" x14ac:dyDescent="0.25">
      <c r="A28" s="23" t="s">
        <v>180</v>
      </c>
      <c r="B28" s="23" t="s">
        <v>181</v>
      </c>
      <c r="C28" s="23" t="s">
        <v>182</v>
      </c>
      <c r="D28" s="19">
        <v>400</v>
      </c>
      <c r="E28" s="20">
        <v>500</v>
      </c>
      <c r="F28" s="23" t="s">
        <v>168</v>
      </c>
      <c r="G28" s="26" t="s">
        <v>170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8"/>
    </row>
    <row r="29" spans="1:290" s="1" customFormat="1" x14ac:dyDescent="0.25">
      <c r="A29" s="23">
        <v>32235</v>
      </c>
      <c r="B29" s="2" t="s">
        <v>57</v>
      </c>
      <c r="C29" s="2" t="s">
        <v>58</v>
      </c>
      <c r="D29" s="19">
        <v>120000</v>
      </c>
      <c r="E29" s="20">
        <v>150000</v>
      </c>
      <c r="F29" s="23" t="s">
        <v>169</v>
      </c>
      <c r="G29" s="26" t="s">
        <v>172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8"/>
    </row>
    <row r="30" spans="1:290" s="12" customFormat="1" ht="30" x14ac:dyDescent="0.25">
      <c r="A30" s="3" t="s">
        <v>59</v>
      </c>
      <c r="B30" s="3" t="s">
        <v>60</v>
      </c>
      <c r="C30" s="3"/>
      <c r="D30" s="17">
        <f>D31+D32+D33</f>
        <v>12250</v>
      </c>
      <c r="E30" s="18">
        <f>(E31+E32+E33)</f>
        <v>15000</v>
      </c>
      <c r="F30" s="23"/>
      <c r="G30" s="26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6"/>
    </row>
    <row r="31" spans="1:290" s="1" customFormat="1" ht="45" x14ac:dyDescent="0.25">
      <c r="A31" s="2" t="s">
        <v>61</v>
      </c>
      <c r="B31" s="2" t="s">
        <v>62</v>
      </c>
      <c r="C31" s="6" t="s">
        <v>83</v>
      </c>
      <c r="D31" s="19">
        <v>4250</v>
      </c>
      <c r="E31" s="20">
        <v>5000</v>
      </c>
      <c r="F31" s="23" t="s">
        <v>168</v>
      </c>
      <c r="G31" s="26" t="s">
        <v>170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8"/>
    </row>
    <row r="32" spans="1:290" s="1" customFormat="1" ht="45" x14ac:dyDescent="0.25">
      <c r="A32" s="2" t="s">
        <v>63</v>
      </c>
      <c r="B32" s="2" t="s">
        <v>64</v>
      </c>
      <c r="C32" s="2" t="s">
        <v>65</v>
      </c>
      <c r="D32" s="19">
        <v>4000</v>
      </c>
      <c r="E32" s="20">
        <v>5000</v>
      </c>
      <c r="F32" s="23" t="s">
        <v>168</v>
      </c>
      <c r="G32" s="26" t="s">
        <v>170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8"/>
    </row>
    <row r="33" spans="1:290" s="1" customFormat="1" ht="30" x14ac:dyDescent="0.25">
      <c r="A33" s="23" t="s">
        <v>183</v>
      </c>
      <c r="B33" s="23" t="s">
        <v>184</v>
      </c>
      <c r="C33" s="23" t="s">
        <v>65</v>
      </c>
      <c r="D33" s="19">
        <v>4000</v>
      </c>
      <c r="E33" s="20">
        <v>5000</v>
      </c>
      <c r="F33" s="23" t="s">
        <v>168</v>
      </c>
      <c r="G33" s="26" t="s">
        <v>170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8"/>
    </row>
    <row r="34" spans="1:290" s="12" customFormat="1" x14ac:dyDescent="0.25">
      <c r="A34" s="3" t="s">
        <v>66</v>
      </c>
      <c r="B34" s="3" t="s">
        <v>67</v>
      </c>
      <c r="C34" s="3"/>
      <c r="D34" s="17">
        <f>D35</f>
        <v>11200</v>
      </c>
      <c r="E34" s="18">
        <v>14000</v>
      </c>
      <c r="F34" s="23"/>
      <c r="G34" s="26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6"/>
    </row>
    <row r="35" spans="1:290" s="1" customFormat="1" x14ac:dyDescent="0.25">
      <c r="A35" s="2" t="s">
        <v>68</v>
      </c>
      <c r="B35" s="2" t="s">
        <v>69</v>
      </c>
      <c r="C35" s="6" t="s">
        <v>198</v>
      </c>
      <c r="D35" s="19">
        <v>11200</v>
      </c>
      <c r="E35" s="20">
        <v>14000</v>
      </c>
      <c r="F35" s="23" t="s">
        <v>168</v>
      </c>
      <c r="G35" s="26" t="s">
        <v>170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8"/>
    </row>
    <row r="36" spans="1:290" s="12" customFormat="1" x14ac:dyDescent="0.25">
      <c r="A36" s="3" t="s">
        <v>70</v>
      </c>
      <c r="B36" s="3" t="s">
        <v>71</v>
      </c>
      <c r="C36" s="3"/>
      <c r="D36" s="17">
        <f>D37+D41+D44+D47+D55+D58+D61+D53</f>
        <v>229350.39999999999</v>
      </c>
      <c r="E36" s="18">
        <f>E37+E41+E44+E47+E53+E55+E58+E61</f>
        <v>348000</v>
      </c>
      <c r="F36" s="23"/>
      <c r="G36" s="26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6"/>
    </row>
    <row r="37" spans="1:290" s="12" customFormat="1" x14ac:dyDescent="0.25">
      <c r="A37" s="3" t="s">
        <v>72</v>
      </c>
      <c r="B37" s="3" t="s">
        <v>73</v>
      </c>
      <c r="C37" s="3"/>
      <c r="D37" s="17">
        <f>D38+D39+D40</f>
        <v>20000</v>
      </c>
      <c r="E37" s="18">
        <f>E38+E39+E40</f>
        <v>25000</v>
      </c>
      <c r="F37" s="23"/>
      <c r="G37" s="26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6"/>
    </row>
    <row r="38" spans="1:290" s="1" customFormat="1" x14ac:dyDescent="0.25">
      <c r="A38" s="2" t="s">
        <v>74</v>
      </c>
      <c r="B38" s="2" t="s">
        <v>75</v>
      </c>
      <c r="C38" s="2" t="s">
        <v>76</v>
      </c>
      <c r="D38" s="19">
        <v>3200</v>
      </c>
      <c r="E38" s="20">
        <v>4000</v>
      </c>
      <c r="F38" s="23" t="s">
        <v>169</v>
      </c>
      <c r="G38" s="26" t="s">
        <v>172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8"/>
    </row>
    <row r="39" spans="1:290" s="1" customFormat="1" x14ac:dyDescent="0.25">
      <c r="A39" s="29">
        <v>32313</v>
      </c>
      <c r="B39" s="23" t="s">
        <v>77</v>
      </c>
      <c r="C39" s="23" t="s">
        <v>78</v>
      </c>
      <c r="D39" s="19">
        <v>1600</v>
      </c>
      <c r="E39" s="20">
        <v>2000</v>
      </c>
      <c r="F39" s="23" t="s">
        <v>169</v>
      </c>
      <c r="G39" s="26" t="s">
        <v>172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8"/>
    </row>
    <row r="40" spans="1:290" s="1" customFormat="1" x14ac:dyDescent="0.25">
      <c r="A40" s="29">
        <v>32319</v>
      </c>
      <c r="B40" s="2" t="s">
        <v>197</v>
      </c>
      <c r="C40" s="2" t="s">
        <v>201</v>
      </c>
      <c r="D40" s="19">
        <v>15200</v>
      </c>
      <c r="E40" s="20">
        <v>19000</v>
      </c>
      <c r="F40" s="23" t="s">
        <v>168</v>
      </c>
      <c r="G40" s="26" t="s">
        <v>171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8"/>
    </row>
    <row r="41" spans="1:290" s="12" customFormat="1" ht="30" x14ac:dyDescent="0.25">
      <c r="A41" s="3" t="s">
        <v>79</v>
      </c>
      <c r="B41" s="3" t="s">
        <v>80</v>
      </c>
      <c r="C41" s="3"/>
      <c r="D41" s="17">
        <f>D42+D43</f>
        <v>65200</v>
      </c>
      <c r="E41" s="18">
        <f>E42+E43</f>
        <v>149000</v>
      </c>
      <c r="F41" s="23"/>
      <c r="G41" s="26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6"/>
    </row>
    <row r="42" spans="1:290" s="1" customFormat="1" ht="30" x14ac:dyDescent="0.25">
      <c r="A42" s="2" t="s">
        <v>81</v>
      </c>
      <c r="B42" s="2" t="s">
        <v>82</v>
      </c>
      <c r="C42" s="2" t="s">
        <v>83</v>
      </c>
      <c r="D42" s="19">
        <v>6000</v>
      </c>
      <c r="E42" s="20">
        <v>75000</v>
      </c>
      <c r="F42" s="23" t="s">
        <v>168</v>
      </c>
      <c r="G42" s="26" t="s">
        <v>170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8"/>
    </row>
    <row r="43" spans="1:290" s="1" customFormat="1" ht="30" x14ac:dyDescent="0.25">
      <c r="A43" s="2" t="s">
        <v>84</v>
      </c>
      <c r="B43" s="2" t="s">
        <v>85</v>
      </c>
      <c r="C43" s="2" t="s">
        <v>86</v>
      </c>
      <c r="D43" s="19">
        <v>59200</v>
      </c>
      <c r="E43" s="20">
        <v>74000</v>
      </c>
      <c r="F43" s="23" t="s">
        <v>168</v>
      </c>
      <c r="G43" s="26" t="s">
        <v>170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8"/>
    </row>
    <row r="44" spans="1:290" s="12" customFormat="1" x14ac:dyDescent="0.25">
      <c r="A44" s="3" t="s">
        <v>87</v>
      </c>
      <c r="B44" s="3" t="s">
        <v>88</v>
      </c>
      <c r="C44" s="3"/>
      <c r="D44" s="17">
        <f>D45+D46</f>
        <v>1600</v>
      </c>
      <c r="E44" s="18">
        <f>(E45+E46)</f>
        <v>2000</v>
      </c>
      <c r="F44" s="23"/>
      <c r="G44" s="26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6"/>
    </row>
    <row r="45" spans="1:290" s="1" customFormat="1" x14ac:dyDescent="0.25">
      <c r="A45" s="2" t="s">
        <v>89</v>
      </c>
      <c r="B45" s="2" t="s">
        <v>90</v>
      </c>
      <c r="C45" s="2" t="s">
        <v>91</v>
      </c>
      <c r="D45" s="19">
        <v>1200</v>
      </c>
      <c r="E45" s="20">
        <v>1500</v>
      </c>
      <c r="F45" s="23" t="s">
        <v>168</v>
      </c>
      <c r="G45" s="26" t="s">
        <v>171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8"/>
    </row>
    <row r="46" spans="1:290" s="1" customFormat="1" x14ac:dyDescent="0.25">
      <c r="A46" s="2" t="s">
        <v>92</v>
      </c>
      <c r="B46" s="2" t="s">
        <v>93</v>
      </c>
      <c r="C46" s="2" t="s">
        <v>94</v>
      </c>
      <c r="D46" s="19">
        <v>400</v>
      </c>
      <c r="E46" s="20">
        <v>500</v>
      </c>
      <c r="F46" s="23" t="s">
        <v>168</v>
      </c>
      <c r="G46" s="26" t="s">
        <v>170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8"/>
    </row>
    <row r="47" spans="1:290" s="12" customFormat="1" x14ac:dyDescent="0.25">
      <c r="A47" s="3" t="s">
        <v>95</v>
      </c>
      <c r="B47" s="3" t="s">
        <v>96</v>
      </c>
      <c r="C47" s="3"/>
      <c r="D47" s="17">
        <f>D48+D49+D50+D51+D52</f>
        <v>72950.399999999994</v>
      </c>
      <c r="E47" s="18">
        <f>(E48+E49+E50+E51+E52)</f>
        <v>85000</v>
      </c>
      <c r="F47" s="23"/>
      <c r="G47" s="26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6"/>
    </row>
    <row r="48" spans="1:290" s="1" customFormat="1" ht="23.25" customHeight="1" x14ac:dyDescent="0.25">
      <c r="A48" s="2" t="s">
        <v>97</v>
      </c>
      <c r="B48" s="2" t="s">
        <v>98</v>
      </c>
      <c r="C48" s="2" t="s">
        <v>99</v>
      </c>
      <c r="D48" s="19">
        <v>46997.4</v>
      </c>
      <c r="E48" s="20">
        <v>54020</v>
      </c>
      <c r="F48" s="23" t="s">
        <v>169</v>
      </c>
      <c r="G48" s="26" t="s">
        <v>172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8"/>
    </row>
    <row r="49" spans="1:290" s="1" customFormat="1" ht="24.75" customHeight="1" x14ac:dyDescent="0.25">
      <c r="A49" s="2" t="s">
        <v>100</v>
      </c>
      <c r="B49" s="2" t="s">
        <v>101</v>
      </c>
      <c r="C49" s="2" t="s">
        <v>102</v>
      </c>
      <c r="D49" s="19">
        <v>14529</v>
      </c>
      <c r="E49" s="20">
        <v>16700</v>
      </c>
      <c r="F49" s="23" t="s">
        <v>169</v>
      </c>
      <c r="G49" s="26" t="s">
        <v>172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8"/>
    </row>
    <row r="50" spans="1:290" s="1" customFormat="1" x14ac:dyDescent="0.25">
      <c r="A50" s="2" t="s">
        <v>103</v>
      </c>
      <c r="B50" s="2" t="s">
        <v>104</v>
      </c>
      <c r="C50" s="2" t="s">
        <v>105</v>
      </c>
      <c r="D50" s="19">
        <v>2600</v>
      </c>
      <c r="E50" s="20">
        <v>3250</v>
      </c>
      <c r="F50" s="23" t="s">
        <v>168</v>
      </c>
      <c r="G50" s="26" t="s">
        <v>171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8"/>
    </row>
    <row r="51" spans="1:290" s="1" customFormat="1" x14ac:dyDescent="0.25">
      <c r="A51" s="2" t="s">
        <v>106</v>
      </c>
      <c r="B51" s="2" t="s">
        <v>107</v>
      </c>
      <c r="C51" s="2" t="s">
        <v>108</v>
      </c>
      <c r="D51" s="19">
        <v>2424</v>
      </c>
      <c r="E51" s="20">
        <v>3030</v>
      </c>
      <c r="F51" s="23" t="s">
        <v>168</v>
      </c>
      <c r="G51" s="26" t="s">
        <v>170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8"/>
    </row>
    <row r="52" spans="1:290" s="1" customFormat="1" x14ac:dyDescent="0.25">
      <c r="A52" s="2" t="s">
        <v>109</v>
      </c>
      <c r="B52" s="2" t="s">
        <v>110</v>
      </c>
      <c r="C52" s="2" t="s">
        <v>111</v>
      </c>
      <c r="D52" s="19">
        <v>6400</v>
      </c>
      <c r="E52" s="20">
        <v>8000</v>
      </c>
      <c r="F52" s="23" t="s">
        <v>168</v>
      </c>
      <c r="G52" s="26" t="s">
        <v>171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8"/>
    </row>
    <row r="53" spans="1:290" s="12" customFormat="1" x14ac:dyDescent="0.25">
      <c r="A53" s="3" t="s">
        <v>185</v>
      </c>
      <c r="B53" s="3" t="s">
        <v>186</v>
      </c>
      <c r="C53" s="3"/>
      <c r="D53" s="17">
        <f>(D54)</f>
        <v>40000</v>
      </c>
      <c r="E53" s="18">
        <f>E54</f>
        <v>50000</v>
      </c>
      <c r="F53" s="4"/>
      <c r="G53" s="27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6"/>
    </row>
    <row r="54" spans="1:290" s="1" customFormat="1" x14ac:dyDescent="0.25">
      <c r="A54" s="23" t="s">
        <v>187</v>
      </c>
      <c r="B54" s="23" t="s">
        <v>188</v>
      </c>
      <c r="C54" s="23"/>
      <c r="D54" s="19">
        <v>40000</v>
      </c>
      <c r="E54" s="20">
        <v>50000</v>
      </c>
      <c r="F54" s="23" t="s">
        <v>168</v>
      </c>
      <c r="G54" s="26" t="s">
        <v>171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8"/>
    </row>
    <row r="55" spans="1:290" s="12" customFormat="1" x14ac:dyDescent="0.25">
      <c r="A55" s="3" t="s">
        <v>112</v>
      </c>
      <c r="B55" s="3" t="s">
        <v>113</v>
      </c>
      <c r="C55" s="3"/>
      <c r="D55" s="17">
        <f>(D56+D57)</f>
        <v>15200</v>
      </c>
      <c r="E55" s="18">
        <f>E56+E57</f>
        <v>19000</v>
      </c>
      <c r="F55" s="23"/>
      <c r="G55" s="26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6"/>
    </row>
    <row r="56" spans="1:290" s="1" customFormat="1" ht="30" x14ac:dyDescent="0.25">
      <c r="A56" s="2" t="s">
        <v>114</v>
      </c>
      <c r="B56" s="2" t="s">
        <v>115</v>
      </c>
      <c r="C56" s="2" t="s">
        <v>116</v>
      </c>
      <c r="D56" s="19">
        <v>13600</v>
      </c>
      <c r="E56" s="20">
        <v>17000</v>
      </c>
      <c r="F56" s="23" t="s">
        <v>168</v>
      </c>
      <c r="G56" s="26" t="s">
        <v>171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8"/>
    </row>
    <row r="57" spans="1:290" s="1" customFormat="1" x14ac:dyDescent="0.25">
      <c r="A57" s="2" t="s">
        <v>117</v>
      </c>
      <c r="B57" s="2" t="s">
        <v>118</v>
      </c>
      <c r="C57" s="2" t="s">
        <v>119</v>
      </c>
      <c r="D57" s="19">
        <v>1600</v>
      </c>
      <c r="E57" s="20">
        <v>2000</v>
      </c>
      <c r="F57" s="23" t="s">
        <v>168</v>
      </c>
      <c r="G57" s="26" t="s">
        <v>171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8"/>
    </row>
    <row r="58" spans="1:290" s="12" customFormat="1" x14ac:dyDescent="0.25">
      <c r="A58" s="3" t="s">
        <v>120</v>
      </c>
      <c r="B58" s="3" t="s">
        <v>121</v>
      </c>
      <c r="C58" s="3"/>
      <c r="D58" s="17">
        <f>(D59+D60)</f>
        <v>8000</v>
      </c>
      <c r="E58" s="18">
        <f>E59+E60</f>
        <v>10000</v>
      </c>
      <c r="F58" s="23"/>
      <c r="G58" s="26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6"/>
    </row>
    <row r="59" spans="1:290" s="1" customFormat="1" x14ac:dyDescent="0.25">
      <c r="A59" s="2" t="s">
        <v>122</v>
      </c>
      <c r="B59" s="2" t="s">
        <v>123</v>
      </c>
      <c r="C59" s="2" t="s">
        <v>124</v>
      </c>
      <c r="D59" s="19">
        <v>7200</v>
      </c>
      <c r="E59" s="20">
        <v>9000</v>
      </c>
      <c r="F59" s="23" t="s">
        <v>168</v>
      </c>
      <c r="G59" s="26" t="s">
        <v>171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8"/>
    </row>
    <row r="60" spans="1:290" s="1" customFormat="1" x14ac:dyDescent="0.25">
      <c r="A60" s="2" t="s">
        <v>189</v>
      </c>
      <c r="B60" s="2" t="s">
        <v>190</v>
      </c>
      <c r="C60" s="2" t="s">
        <v>200</v>
      </c>
      <c r="D60" s="19">
        <v>800</v>
      </c>
      <c r="E60" s="20">
        <v>1000</v>
      </c>
      <c r="F60" s="23" t="s">
        <v>168</v>
      </c>
      <c r="G60" s="26" t="s">
        <v>170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8"/>
    </row>
    <row r="61" spans="1:290" s="12" customFormat="1" x14ac:dyDescent="0.25">
      <c r="A61" s="3" t="s">
        <v>125</v>
      </c>
      <c r="B61" s="3" t="s">
        <v>126</v>
      </c>
      <c r="C61" s="3"/>
      <c r="D61" s="17">
        <f>(D62)</f>
        <v>6400</v>
      </c>
      <c r="E61" s="18">
        <f>E62</f>
        <v>8000</v>
      </c>
      <c r="F61" s="23"/>
      <c r="G61" s="26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6"/>
    </row>
    <row r="62" spans="1:290" s="1" customFormat="1" x14ac:dyDescent="0.25">
      <c r="A62" s="2" t="s">
        <v>127</v>
      </c>
      <c r="B62" s="2" t="s">
        <v>128</v>
      </c>
      <c r="C62" s="6" t="s">
        <v>196</v>
      </c>
      <c r="D62" s="19">
        <v>6400</v>
      </c>
      <c r="E62" s="20">
        <v>8000</v>
      </c>
      <c r="F62" s="23" t="s">
        <v>168</v>
      </c>
      <c r="G62" s="26" t="s">
        <v>170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8"/>
    </row>
    <row r="63" spans="1:290" s="12" customFormat="1" ht="30" x14ac:dyDescent="0.25">
      <c r="A63" s="3" t="s">
        <v>129</v>
      </c>
      <c r="B63" s="3" t="s">
        <v>130</v>
      </c>
      <c r="C63" s="3"/>
      <c r="D63" s="17">
        <f>(D64+D66+D67+D69)</f>
        <v>127200</v>
      </c>
      <c r="E63" s="18">
        <f>E64+E66+E67+E69</f>
        <v>159000</v>
      </c>
      <c r="F63" s="23"/>
      <c r="G63" s="26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6"/>
    </row>
    <row r="64" spans="1:290" s="12" customFormat="1" x14ac:dyDescent="0.25">
      <c r="A64" s="3" t="s">
        <v>131</v>
      </c>
      <c r="B64" s="3" t="s">
        <v>132</v>
      </c>
      <c r="C64" s="3"/>
      <c r="D64" s="17">
        <v>8800</v>
      </c>
      <c r="E64" s="18">
        <f>E65</f>
        <v>11000</v>
      </c>
      <c r="F64" s="23"/>
      <c r="G64" s="26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6"/>
    </row>
    <row r="65" spans="1:290" s="1" customFormat="1" x14ac:dyDescent="0.25">
      <c r="A65" s="2" t="s">
        <v>133</v>
      </c>
      <c r="B65" s="2" t="s">
        <v>134</v>
      </c>
      <c r="C65" s="2" t="s">
        <v>135</v>
      </c>
      <c r="D65" s="19">
        <v>8800</v>
      </c>
      <c r="E65" s="20">
        <v>11000</v>
      </c>
      <c r="F65" s="23" t="s">
        <v>169</v>
      </c>
      <c r="G65" s="26" t="s">
        <v>172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8"/>
    </row>
    <row r="66" spans="1:290" s="1" customFormat="1" x14ac:dyDescent="0.25">
      <c r="A66" s="3" t="s">
        <v>191</v>
      </c>
      <c r="B66" s="3" t="s">
        <v>192</v>
      </c>
      <c r="C66" s="3"/>
      <c r="D66" s="17">
        <v>800</v>
      </c>
      <c r="E66" s="18">
        <v>1000</v>
      </c>
      <c r="F66" s="23"/>
      <c r="G66" s="2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8"/>
    </row>
    <row r="67" spans="1:290" s="12" customFormat="1" x14ac:dyDescent="0.25">
      <c r="A67" s="3" t="s">
        <v>136</v>
      </c>
      <c r="B67" s="3" t="s">
        <v>137</v>
      </c>
      <c r="C67" s="3"/>
      <c r="D67" s="17">
        <v>1600</v>
      </c>
      <c r="E67" s="18">
        <v>2000</v>
      </c>
      <c r="F67" s="23"/>
      <c r="G67" s="26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6"/>
    </row>
    <row r="68" spans="1:290" s="1" customFormat="1" x14ac:dyDescent="0.25">
      <c r="A68" s="2" t="s">
        <v>138</v>
      </c>
      <c r="B68" s="2" t="s">
        <v>139</v>
      </c>
      <c r="C68" s="2" t="s">
        <v>140</v>
      </c>
      <c r="D68" s="19">
        <v>1600</v>
      </c>
      <c r="E68" s="20">
        <v>2000</v>
      </c>
      <c r="F68" s="23" t="s">
        <v>168</v>
      </c>
      <c r="G68" s="26" t="s">
        <v>170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8"/>
    </row>
    <row r="69" spans="1:290" s="12" customFormat="1" ht="30" x14ac:dyDescent="0.25">
      <c r="A69" s="3" t="s">
        <v>141</v>
      </c>
      <c r="B69" s="3" t="s">
        <v>142</v>
      </c>
      <c r="C69" s="3"/>
      <c r="D69" s="17">
        <v>116000</v>
      </c>
      <c r="E69" s="18">
        <f>E70</f>
        <v>145000</v>
      </c>
      <c r="F69" s="23"/>
      <c r="G69" s="26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6"/>
    </row>
    <row r="70" spans="1:290" s="1" customFormat="1" ht="30" x14ac:dyDescent="0.25">
      <c r="A70" s="2" t="s">
        <v>143</v>
      </c>
      <c r="B70" s="2" t="s">
        <v>142</v>
      </c>
      <c r="C70" s="2" t="s">
        <v>144</v>
      </c>
      <c r="D70" s="20">
        <v>116000</v>
      </c>
      <c r="E70" s="20">
        <v>145000</v>
      </c>
      <c r="F70" s="23" t="s">
        <v>168</v>
      </c>
      <c r="G70" s="26" t="s">
        <v>170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8"/>
    </row>
    <row r="71" spans="1:290" s="12" customFormat="1" x14ac:dyDescent="0.25">
      <c r="A71" s="3" t="s">
        <v>145</v>
      </c>
      <c r="B71" s="3" t="s">
        <v>146</v>
      </c>
      <c r="C71" s="3"/>
      <c r="D71" s="17">
        <v>4000</v>
      </c>
      <c r="E71" s="18">
        <f>E72</f>
        <v>4000</v>
      </c>
      <c r="F71" s="23"/>
      <c r="G71" s="26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6"/>
    </row>
    <row r="72" spans="1:290" s="12" customFormat="1" x14ac:dyDescent="0.25">
      <c r="A72" s="3" t="s">
        <v>147</v>
      </c>
      <c r="B72" s="3" t="s">
        <v>148</v>
      </c>
      <c r="C72" s="3"/>
      <c r="D72" s="17">
        <f>(D73+D74)</f>
        <v>4000</v>
      </c>
      <c r="E72" s="18">
        <f>(E73+E74)</f>
        <v>4000</v>
      </c>
      <c r="F72" s="23"/>
      <c r="G72" s="26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6"/>
    </row>
    <row r="73" spans="1:290" s="12" customFormat="1" ht="30" x14ac:dyDescent="0.25">
      <c r="A73" s="3" t="s">
        <v>149</v>
      </c>
      <c r="B73" s="3" t="s">
        <v>150</v>
      </c>
      <c r="C73" s="4" t="s">
        <v>151</v>
      </c>
      <c r="D73" s="17">
        <v>3000</v>
      </c>
      <c r="E73" s="18">
        <v>3000</v>
      </c>
      <c r="F73" s="23" t="s">
        <v>168</v>
      </c>
      <c r="G73" s="26" t="s">
        <v>171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6"/>
    </row>
    <row r="74" spans="1:290" s="12" customFormat="1" x14ac:dyDescent="0.25">
      <c r="A74" s="3" t="s">
        <v>194</v>
      </c>
      <c r="B74" s="3" t="s">
        <v>195</v>
      </c>
      <c r="C74" s="4"/>
      <c r="D74" s="17">
        <v>1000</v>
      </c>
      <c r="E74" s="18">
        <v>1000</v>
      </c>
      <c r="F74" s="23"/>
      <c r="G74" s="26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6"/>
    </row>
    <row r="75" spans="1:290" s="12" customFormat="1" ht="30" x14ac:dyDescent="0.25">
      <c r="A75" s="30">
        <v>37</v>
      </c>
      <c r="B75" s="3" t="s">
        <v>202</v>
      </c>
      <c r="C75" s="4"/>
      <c r="D75" s="17">
        <v>50000</v>
      </c>
      <c r="E75" s="18">
        <f>(E76)</f>
        <v>50000</v>
      </c>
      <c r="F75" s="23"/>
      <c r="G75" s="26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6"/>
    </row>
    <row r="76" spans="1:290" s="12" customFormat="1" ht="30" x14ac:dyDescent="0.25">
      <c r="A76" s="30">
        <v>372</v>
      </c>
      <c r="B76" s="3" t="s">
        <v>203</v>
      </c>
      <c r="C76" s="4"/>
      <c r="D76" s="17">
        <v>50000</v>
      </c>
      <c r="E76" s="18">
        <f>(E77)</f>
        <v>50000</v>
      </c>
      <c r="F76" s="23"/>
      <c r="G76" s="26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6"/>
    </row>
    <row r="77" spans="1:290" s="12" customFormat="1" ht="30" x14ac:dyDescent="0.25">
      <c r="A77" s="30">
        <v>3722</v>
      </c>
      <c r="B77" s="3" t="s">
        <v>204</v>
      </c>
      <c r="C77" s="4" t="s">
        <v>34</v>
      </c>
      <c r="D77" s="17">
        <v>50000</v>
      </c>
      <c r="E77" s="18">
        <v>50000</v>
      </c>
      <c r="F77" s="23" t="s">
        <v>168</v>
      </c>
      <c r="G77" s="26" t="s">
        <v>170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6"/>
    </row>
    <row r="78" spans="1:290" s="12" customFormat="1" ht="30" x14ac:dyDescent="0.25">
      <c r="A78" s="3" t="s">
        <v>152</v>
      </c>
      <c r="B78" s="3" t="s">
        <v>153</v>
      </c>
      <c r="C78" s="3"/>
      <c r="D78" s="17">
        <f>(D79+D81+D83+D84)</f>
        <v>462900</v>
      </c>
      <c r="E78" s="18">
        <f>(E79+E81+E84)</f>
        <v>559000</v>
      </c>
      <c r="F78" s="23"/>
      <c r="G78" s="26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6"/>
    </row>
    <row r="79" spans="1:290" s="12" customFormat="1" x14ac:dyDescent="0.25">
      <c r="A79" s="3" t="s">
        <v>154</v>
      </c>
      <c r="B79" s="3" t="s">
        <v>155</v>
      </c>
      <c r="C79" s="3"/>
      <c r="D79" s="17">
        <v>175200</v>
      </c>
      <c r="E79" s="18">
        <v>219000</v>
      </c>
      <c r="F79" s="23"/>
      <c r="G79" s="26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6"/>
    </row>
    <row r="80" spans="1:290" s="12" customFormat="1" x14ac:dyDescent="0.25">
      <c r="A80" s="3" t="s">
        <v>156</v>
      </c>
      <c r="B80" s="3" t="s">
        <v>155</v>
      </c>
      <c r="C80" s="4" t="s">
        <v>199</v>
      </c>
      <c r="D80" s="17">
        <v>175200</v>
      </c>
      <c r="E80" s="18">
        <v>219000</v>
      </c>
      <c r="F80" s="23" t="s">
        <v>168</v>
      </c>
      <c r="G80" s="26" t="s">
        <v>170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6"/>
    </row>
    <row r="81" spans="1:290" s="12" customFormat="1" x14ac:dyDescent="0.25">
      <c r="A81" s="3" t="s">
        <v>157</v>
      </c>
      <c r="B81" s="3" t="s">
        <v>158</v>
      </c>
      <c r="C81" s="3"/>
      <c r="D81" s="17">
        <v>33600</v>
      </c>
      <c r="E81" s="18">
        <f>(E82+E83)</f>
        <v>42000</v>
      </c>
      <c r="F81" s="23" t="s">
        <v>168</v>
      </c>
      <c r="G81" s="26" t="s">
        <v>170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6"/>
    </row>
    <row r="82" spans="1:290" s="12" customFormat="1" x14ac:dyDescent="0.25">
      <c r="A82" s="3" t="s">
        <v>159</v>
      </c>
      <c r="B82" s="3" t="s">
        <v>160</v>
      </c>
      <c r="C82" s="4" t="s">
        <v>161</v>
      </c>
      <c r="D82" s="17">
        <v>17600</v>
      </c>
      <c r="E82" s="18">
        <v>22000</v>
      </c>
      <c r="F82" s="23" t="s">
        <v>168</v>
      </c>
      <c r="G82" s="26" t="s">
        <v>170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6"/>
    </row>
    <row r="83" spans="1:290" s="12" customFormat="1" ht="30" x14ac:dyDescent="0.25">
      <c r="A83" s="3" t="s">
        <v>162</v>
      </c>
      <c r="B83" s="3" t="s">
        <v>163</v>
      </c>
      <c r="C83" s="4" t="s">
        <v>198</v>
      </c>
      <c r="D83" s="17">
        <v>16000</v>
      </c>
      <c r="E83" s="18">
        <v>20000</v>
      </c>
      <c r="F83" s="23" t="s">
        <v>168</v>
      </c>
      <c r="G83" s="26" t="s">
        <v>170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6"/>
    </row>
    <row r="84" spans="1:290" s="12" customFormat="1" x14ac:dyDescent="0.25">
      <c r="A84" s="3" t="s">
        <v>167</v>
      </c>
      <c r="B84" s="3" t="s">
        <v>165</v>
      </c>
      <c r="C84" s="3"/>
      <c r="D84" s="17">
        <v>238100</v>
      </c>
      <c r="E84" s="18">
        <v>298000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6"/>
    </row>
    <row r="85" spans="1:290" s="12" customFormat="1" x14ac:dyDescent="0.25">
      <c r="A85" s="3" t="s">
        <v>164</v>
      </c>
      <c r="B85" s="3" t="s">
        <v>165</v>
      </c>
      <c r="C85" s="4" t="s">
        <v>166</v>
      </c>
      <c r="D85" s="17">
        <v>283100</v>
      </c>
      <c r="E85" s="18">
        <v>298000</v>
      </c>
      <c r="F85" s="23" t="s">
        <v>168</v>
      </c>
      <c r="G85" s="26" t="s">
        <v>170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6"/>
    </row>
    <row r="86" spans="1:290" s="1" customFormat="1" x14ac:dyDescent="0.25">
      <c r="D86" s="21"/>
      <c r="E86" s="20"/>
      <c r="G86" s="24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8"/>
    </row>
    <row r="88" spans="1:290" x14ac:dyDescent="0.25">
      <c r="B88" s="28" t="s">
        <v>206</v>
      </c>
    </row>
  </sheetData>
  <mergeCells count="1">
    <mergeCell ref="A1:I1"/>
  </mergeCells>
  <dataValidations count="1">
    <dataValidation type="list" allowBlank="1" showInputMessage="1" showErrorMessage="1" promptTitle="Ugovor/OS/Narudžbenica" prompt="je obavezan podatak" sqref="G85 G3:G83">
      <formula1>UON</formula1>
    </dataValidation>
  </dataValidations>
  <printOptions horizontalCentered="1"/>
  <pageMargins left="0" right="0" top="0.15748031496062992" bottom="0.15748031496062992" header="0.11811023622047245" footer="0.11811023622047245"/>
  <pageSetup paperSize="9" scale="90" fitToWidth="0" orientation="landscape" r:id="rId1"/>
  <ignoredErrors>
    <ignoredError sqref="A7:A12 A15:A24 A78:A85 A4:A5 A30:A38 A25:A28 A41:A57 A62:A74 A58:A61" numberStoredAsText="1"/>
    <ignoredError sqref="E41 E55 E58 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Harapin</dc:creator>
  <cp:lastModifiedBy>Korisnik</cp:lastModifiedBy>
  <cp:lastPrinted>2020-12-28T07:43:32Z</cp:lastPrinted>
  <dcterms:created xsi:type="dcterms:W3CDTF">2019-02-25T15:31:35Z</dcterms:created>
  <dcterms:modified xsi:type="dcterms:W3CDTF">2020-12-29T15:13:37Z</dcterms:modified>
</cp:coreProperties>
</file>